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55" windowHeight="5580" activeTab="0"/>
  </bookViews>
  <sheets>
    <sheet name="Replications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<sst xmlns="http://schemas.openxmlformats.org/spreadsheetml/2006/main" count="23" uniqueCount="18">
  <si>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 xml:space="preserve">   Confidence interval</t>
  </si>
  <si>
    <t xml:space="preserve"> </t>
  </si>
  <si>
    <t>Cum. mean</t>
  </si>
  <si>
    <t>Standard</t>
  </si>
  <si>
    <t>Lower</t>
  </si>
  <si>
    <t>Upper</t>
  </si>
  <si>
    <t>%</t>
  </si>
  <si>
    <t>Replication</t>
  </si>
  <si>
    <t>Result</t>
  </si>
  <si>
    <t>average</t>
  </si>
  <si>
    <t>deviation</t>
  </si>
  <si>
    <t>interval</t>
  </si>
  <si>
    <t>n/a</t>
  </si>
  <si>
    <t>1. Enter data in column B</t>
  </si>
  <si>
    <t>2. Copy formula down columns if required</t>
  </si>
  <si>
    <t>3. Extend series plotted on the graph if required</t>
  </si>
  <si>
    <t>Significance level</t>
  </si>
  <si>
    <t>Number of Replications and Confidence Intervals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</si>
</sst>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%"/>
    <numFmt numFmtId="166" formatCode="0.000%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b/>
      <sz val="14"/>
      <name val="MS Sans Serif"/>
      <family val="0"/>
    </font>
    <font>
      <sz val="10"/>
      <name val="Times New Roman"/>
      <family val="0"/>
    </font>
    <font>
      <b/>
      <sz val="12"/>
      <name val="Times New Roman"/>
      <family val="0"/>
    </font>
    <font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8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85"/>
          <c:w val="0.91175"/>
          <c:h val="0.80775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Replications!$A$11:$A$29</c:f>
              <c:numCache/>
            </c:numRef>
          </c:cat>
          <c:val>
            <c:numRef>
              <c:f>Replications!$C$11:$C$29</c:f>
              <c:numCache/>
            </c:numRef>
          </c: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Replications!$A$11:$A$29</c:f>
              <c:numCache/>
            </c:numRef>
          </c:cat>
          <c:val>
            <c:numRef>
              <c:f>Replications!$E$11:$E$29</c:f>
              <c:numCache/>
            </c:numRef>
          </c:val>
          <c:smooth val="0"/>
        </c:ser>
        <c:ser>
          <c:idx val="2"/>
          <c:order val="2"/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Replications!$A$11:$A$29</c:f>
              <c:numCache/>
            </c:numRef>
          </c:cat>
          <c:val>
            <c:numRef>
              <c:f>Replications!$F$11:$F$29</c:f>
              <c:numCache/>
            </c:numRef>
          </c:val>
          <c:smooth val="0"/>
        </c:ser>
        <c:axId val="21396505"/>
        <c:axId val="58350818"/>
      </c:lineChart>
      <c:catAx>
        <c:axId val="21396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Number of replications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crossAx val="58350818"/>
        <c:crosses val="autoZero"/>
        <c:auto val="0"/>
        <c:lblOffset val="100"/>
        <c:noMultiLvlLbl val="0"/>
      </c:catAx>
      <c:valAx>
        <c:axId val="58350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Cumulative mean average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396505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8</xdr:row>
      <xdr:rowOff>152400</xdr:rowOff>
    </xdr:from>
    <xdr:to>
      <xdr:col>16</xdr:col>
      <xdr:colOff>76200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5343525" y="1695450"/>
        <a:ext cx="54864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25">
      <selection activeCell="A8" sqref="A8:O9"/>
    </sheetView>
  </sheetViews>
  <sheetFormatPr defaultColWidth="9.140625" defaultRowHeight="12.75"/>
  <cols>
    <col min="1" max="4" width="10.7109375" style="0" customWidth="1"/>
    <col min="5" max="5" width="11.421875" style="0" customWidth="1"/>
    <col min="6" max="8" width="10.7109375" style="0" customWidth="1"/>
    <col min="9" max="9" width="10.8515625" style="8" customWidth="1"/>
  </cols>
  <sheetData>
    <row r="1" ht="19.5">
      <c r="A1" s="7" t="s">
        <v>17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spans="5:6" ht="25.5">
      <c r="E6" s="12" t="s">
        <v>16</v>
      </c>
      <c r="F6" s="10">
        <v>0.05</v>
      </c>
    </row>
    <row r="7" spans="5:8" ht="12.75">
      <c r="E7" s="5" t="s">
        <v>0</v>
      </c>
      <c r="F7" s="6"/>
      <c r="H7" t="s">
        <v>1</v>
      </c>
    </row>
    <row r="8" spans="1:15" ht="12.75">
      <c r="A8" s="13"/>
      <c r="B8" s="13"/>
      <c r="C8" s="13" t="s">
        <v>2</v>
      </c>
      <c r="D8" s="13" t="s">
        <v>3</v>
      </c>
      <c r="E8" s="13" t="s">
        <v>4</v>
      </c>
      <c r="F8" s="13" t="s">
        <v>5</v>
      </c>
      <c r="G8" s="13" t="s">
        <v>6</v>
      </c>
      <c r="H8" s="14"/>
      <c r="I8" s="15"/>
      <c r="J8" s="14"/>
      <c r="K8" s="14"/>
      <c r="L8" s="14"/>
      <c r="M8" s="14"/>
      <c r="N8" s="14"/>
      <c r="O8" s="14"/>
    </row>
    <row r="9" spans="1:15" ht="12.75">
      <c r="A9" s="16" t="s">
        <v>7</v>
      </c>
      <c r="B9" s="16" t="s">
        <v>8</v>
      </c>
      <c r="C9" s="16" t="s">
        <v>9</v>
      </c>
      <c r="D9" s="16" t="s">
        <v>10</v>
      </c>
      <c r="E9" s="16" t="s">
        <v>11</v>
      </c>
      <c r="F9" s="16" t="s">
        <v>11</v>
      </c>
      <c r="G9" s="16" t="s">
        <v>10</v>
      </c>
      <c r="H9" s="14"/>
      <c r="I9" s="15"/>
      <c r="J9" s="14"/>
      <c r="K9" s="14"/>
      <c r="L9" s="14"/>
      <c r="M9" s="14"/>
      <c r="N9" s="14"/>
      <c r="O9" s="14"/>
    </row>
    <row r="10" spans="1:9" ht="12.75">
      <c r="A10">
        <v>1</v>
      </c>
      <c r="B10" s="11">
        <v>7.125</v>
      </c>
      <c r="C10" s="1">
        <f>+B10</f>
        <v>7.125</v>
      </c>
      <c r="D10" s="4" t="s">
        <v>12</v>
      </c>
      <c r="E10" s="4" t="s">
        <v>12</v>
      </c>
      <c r="F10" s="4" t="s">
        <v>12</v>
      </c>
      <c r="G10" s="4" t="s">
        <v>12</v>
      </c>
      <c r="I10" s="9"/>
    </row>
    <row r="11" spans="1:9" ht="12.75">
      <c r="A11">
        <f aca="true" t="shared" si="0" ref="A11:A29">+A10+1</f>
        <v>2</v>
      </c>
      <c r="B11" s="11">
        <v>7.15</v>
      </c>
      <c r="C11" s="1">
        <f>AVERAGE(B$10:B11)</f>
        <v>7.1375</v>
      </c>
      <c r="D11" s="2">
        <f>STDEV(B$10:B11)</f>
        <v>0.017677669529454678</v>
      </c>
      <c r="E11" s="1">
        <f>+C11-TINV($F$6,A11-1)*(D11/SQRT(A11))</f>
        <v>6.978673121241868</v>
      </c>
      <c r="F11" s="1">
        <f>+C11+TINV($F$6,A11-1)*(D11/SQRT(A11))</f>
        <v>7.296326878758133</v>
      </c>
      <c r="G11" s="3">
        <f>(C11-E11)/C11</f>
        <v>0.022252452365412595</v>
      </c>
      <c r="I11" s="9"/>
    </row>
    <row r="12" spans="1:9" ht="12.75">
      <c r="A12">
        <f t="shared" si="0"/>
        <v>3</v>
      </c>
      <c r="B12" s="11">
        <v>6.7</v>
      </c>
      <c r="C12" s="1">
        <f>AVERAGE(B$10:B12)</f>
        <v>6.991666666666667</v>
      </c>
      <c r="D12" s="2">
        <f>STDEV(B$10:B12)</f>
        <v>0.25289984842486124</v>
      </c>
      <c r="E12" s="1">
        <f aca="true" t="shared" si="1" ref="E12:E29">+C12-TINV($F$6,A12-1)*(D12/SQRT(A12))</f>
        <v>6.363428178550572</v>
      </c>
      <c r="F12" s="1">
        <f aca="true" t="shared" si="2" ref="F12:F29">+C12+TINV($F$6,A12-1)*(D12/SQRT(A12))</f>
        <v>7.619905154782762</v>
      </c>
      <c r="G12" s="3">
        <f aca="true" t="shared" si="3" ref="G12:G29">(C12-E12)/C12</f>
        <v>0.0898553260714319</v>
      </c>
      <c r="I12" s="9"/>
    </row>
    <row r="13" spans="1:9" ht="12.75">
      <c r="A13">
        <f t="shared" si="0"/>
        <v>4</v>
      </c>
      <c r="B13" s="11">
        <v>7</v>
      </c>
      <c r="C13" s="1">
        <f>AVERAGE(B$10:B13)</f>
        <v>6.99375</v>
      </c>
      <c r="D13" s="2">
        <f>STDEV(B$10:B13)</f>
        <v>0.2065338955232123</v>
      </c>
      <c r="E13" s="1">
        <f t="shared" si="1"/>
        <v>6.6651081753369485</v>
      </c>
      <c r="F13" s="1">
        <f t="shared" si="2"/>
        <v>7.322391824663052</v>
      </c>
      <c r="G13" s="3">
        <f t="shared" si="3"/>
        <v>0.04699078815557488</v>
      </c>
      <c r="I13" s="9"/>
    </row>
    <row r="14" spans="1:9" ht="12.75">
      <c r="A14">
        <f t="shared" si="0"/>
        <v>5</v>
      </c>
      <c r="B14" s="11">
        <v>7.175</v>
      </c>
      <c r="C14" s="1">
        <f>AVERAGE(B$10:B14)</f>
        <v>7.029999999999999</v>
      </c>
      <c r="D14" s="2">
        <f>STDEV(B$10:B14)</f>
        <v>0.19637336886656684</v>
      </c>
      <c r="E14" s="1">
        <f t="shared" si="1"/>
        <v>6.786169752641748</v>
      </c>
      <c r="F14" s="1">
        <f t="shared" si="2"/>
        <v>7.273830247358251</v>
      </c>
      <c r="G14" s="3">
        <f t="shared" si="3"/>
        <v>0.03468424571241127</v>
      </c>
      <c r="I14" s="9"/>
    </row>
    <row r="15" spans="1:9" ht="12.75">
      <c r="A15">
        <f t="shared" si="0"/>
        <v>6</v>
      </c>
      <c r="B15" s="11">
        <v>7.05</v>
      </c>
      <c r="C15" s="1">
        <f>AVERAGE(B$10:B15)</f>
        <v>7.033333333333332</v>
      </c>
      <c r="D15" s="2">
        <f>STDEV(B$10:B15)</f>
        <v>0.17583135859873897</v>
      </c>
      <c r="E15" s="1">
        <f t="shared" si="1"/>
        <v>6.848809940527999</v>
      </c>
      <c r="F15" s="1">
        <f t="shared" si="2"/>
        <v>7.217856726138666</v>
      </c>
      <c r="G15" s="3">
        <f t="shared" si="3"/>
        <v>0.02623555347943132</v>
      </c>
      <c r="I15" s="9"/>
    </row>
    <row r="16" spans="1:9" ht="12.75">
      <c r="A16">
        <f t="shared" si="0"/>
        <v>7</v>
      </c>
      <c r="B16" s="11">
        <v>7.225</v>
      </c>
      <c r="C16" s="1">
        <f>AVERAGE(B$10:B16)</f>
        <v>7.060714285714285</v>
      </c>
      <c r="D16" s="2">
        <f>STDEV(B$10:B16)</f>
        <v>0.1761019726235791</v>
      </c>
      <c r="E16" s="1">
        <f t="shared" si="1"/>
        <v>6.89784700595651</v>
      </c>
      <c r="F16" s="1">
        <f t="shared" si="2"/>
        <v>7.2235815654720605</v>
      </c>
      <c r="G16" s="3">
        <f t="shared" si="3"/>
        <v>0.02306668605572946</v>
      </c>
      <c r="I16" s="9"/>
    </row>
    <row r="17" spans="1:9" ht="12.75">
      <c r="A17">
        <f t="shared" si="0"/>
        <v>8</v>
      </c>
      <c r="B17" s="11">
        <v>7.1</v>
      </c>
      <c r="C17" s="1">
        <f>AVERAGE(B$10:B17)</f>
        <v>7.065625</v>
      </c>
      <c r="D17" s="2">
        <f>STDEV(B$10:B17)</f>
        <v>0.16362931757917434</v>
      </c>
      <c r="E17" s="1">
        <f t="shared" si="1"/>
        <v>6.928827564974465</v>
      </c>
      <c r="F17" s="1">
        <f t="shared" si="2"/>
        <v>7.202422435025535</v>
      </c>
      <c r="G17" s="3">
        <f t="shared" si="3"/>
        <v>0.01936098151621905</v>
      </c>
      <c r="I17" s="9"/>
    </row>
    <row r="18" spans="1:9" ht="12.75">
      <c r="A18">
        <f t="shared" si="0"/>
        <v>9</v>
      </c>
      <c r="B18" s="11">
        <v>7.25</v>
      </c>
      <c r="C18" s="1">
        <f>AVERAGE(B$10:B18)</f>
        <v>7.086111111111111</v>
      </c>
      <c r="D18" s="2">
        <f>STDEV(B$10:B18)</f>
        <v>0.16493896177409378</v>
      </c>
      <c r="E18" s="1">
        <f t="shared" si="1"/>
        <v>6.959327719820417</v>
      </c>
      <c r="F18" s="1">
        <f t="shared" si="2"/>
        <v>7.212894502401806</v>
      </c>
      <c r="G18" s="3">
        <f t="shared" si="3"/>
        <v>0.01789181531346533</v>
      </c>
      <c r="I18" s="9"/>
    </row>
    <row r="19" spans="1:9" ht="12.75">
      <c r="A19">
        <f t="shared" si="0"/>
        <v>10</v>
      </c>
      <c r="B19" s="11">
        <v>7.2</v>
      </c>
      <c r="C19" s="1">
        <f>AVERAGE(B$10:B19)</f>
        <v>7.097499999999999</v>
      </c>
      <c r="D19" s="2">
        <f>STDEV(B$10:B19)</f>
        <v>0.15962194920082912</v>
      </c>
      <c r="E19" s="1">
        <f t="shared" si="1"/>
        <v>6.983313249268459</v>
      </c>
      <c r="F19" s="1">
        <f t="shared" si="2"/>
        <v>7.211686750731539</v>
      </c>
      <c r="G19" s="3">
        <f t="shared" si="3"/>
        <v>0.01608830584452838</v>
      </c>
      <c r="I19" s="9"/>
    </row>
    <row r="20" spans="1:9" ht="12.75">
      <c r="A20">
        <f t="shared" si="0"/>
        <v>11</v>
      </c>
      <c r="B20" s="11">
        <v>6.925</v>
      </c>
      <c r="C20" s="1">
        <f>AVERAGE(B$10:B20)</f>
        <v>7.081818181818181</v>
      </c>
      <c r="D20" s="2">
        <f>STDEV(B$10:B20)</f>
        <v>0.16011359603848271</v>
      </c>
      <c r="E20" s="1">
        <f t="shared" si="1"/>
        <v>6.974252385760263</v>
      </c>
      <c r="F20" s="1">
        <f t="shared" si="2"/>
        <v>7.1893839778760995</v>
      </c>
      <c r="G20" s="3">
        <f t="shared" si="3"/>
        <v>0.015189008429231095</v>
      </c>
      <c r="I20" s="9"/>
    </row>
    <row r="21" spans="1:9" ht="12.75">
      <c r="A21">
        <f t="shared" si="0"/>
        <v>12</v>
      </c>
      <c r="B21" s="11">
        <v>7.45</v>
      </c>
      <c r="C21" s="1">
        <f>AVERAGE(B$10:B21)</f>
        <v>7.1125</v>
      </c>
      <c r="D21" s="2">
        <f>STDEV(B$10:B21)</f>
        <v>0.1860168614058796</v>
      </c>
      <c r="E21" s="1">
        <f t="shared" si="1"/>
        <v>6.99431046515612</v>
      </c>
      <c r="F21" s="1">
        <f t="shared" si="2"/>
        <v>7.230689534843879</v>
      </c>
      <c r="G21" s="3">
        <f t="shared" si="3"/>
        <v>0.01661715779878798</v>
      </c>
      <c r="I21" s="9"/>
    </row>
    <row r="22" spans="1:9" ht="12.75">
      <c r="A22">
        <f t="shared" si="0"/>
        <v>13</v>
      </c>
      <c r="B22" s="11">
        <v>7.475</v>
      </c>
      <c r="C22" s="1">
        <f>AVERAGE(B$10:B22)</f>
        <v>7.140384615384614</v>
      </c>
      <c r="D22" s="2">
        <f>STDEV(B$10:B22)</f>
        <v>0.20451631494076253</v>
      </c>
      <c r="E22" s="1">
        <f t="shared" si="1"/>
        <v>7.016796645278215</v>
      </c>
      <c r="F22" s="1">
        <f t="shared" si="2"/>
        <v>7.263972585491014</v>
      </c>
      <c r="G22" s="3">
        <f t="shared" si="3"/>
        <v>0.01730830715198698</v>
      </c>
      <c r="I22" s="9"/>
    </row>
    <row r="23" spans="1:9" ht="12.75">
      <c r="A23">
        <f t="shared" si="0"/>
        <v>14</v>
      </c>
      <c r="B23" s="11">
        <v>7.125</v>
      </c>
      <c r="C23" s="1">
        <f>AVERAGE(B$10:B23)</f>
        <v>7.139285714285713</v>
      </c>
      <c r="D23" s="2">
        <f>STDEV(B$10:B23)</f>
        <v>0.19653593469490754</v>
      </c>
      <c r="E23" s="1">
        <f t="shared" si="1"/>
        <v>7.025809265905859</v>
      </c>
      <c r="F23" s="1">
        <f t="shared" si="2"/>
        <v>7.252762162665568</v>
      </c>
      <c r="G23" s="3">
        <f t="shared" si="3"/>
        <v>0.015894650098228744</v>
      </c>
      <c r="I23" s="9"/>
    </row>
    <row r="24" spans="1:9" ht="12.75">
      <c r="A24">
        <f t="shared" si="0"/>
        <v>15</v>
      </c>
      <c r="B24" s="11">
        <v>7</v>
      </c>
      <c r="C24" s="1">
        <f>AVERAGE(B$10:B24)</f>
        <v>7.129999999999999</v>
      </c>
      <c r="D24" s="2">
        <f>STDEV(B$10:B24)</f>
        <v>0.19277114484728483</v>
      </c>
      <c r="E24" s="1">
        <f t="shared" si="1"/>
        <v>7.023246803284871</v>
      </c>
      <c r="F24" s="1">
        <f t="shared" si="2"/>
        <v>7.236753196715127</v>
      </c>
      <c r="G24" s="3">
        <f t="shared" si="3"/>
        <v>0.014972397856259197</v>
      </c>
      <c r="I24" s="9"/>
    </row>
    <row r="25" spans="1:9" ht="12.75">
      <c r="A25">
        <f t="shared" si="0"/>
        <v>16</v>
      </c>
      <c r="B25" s="11">
        <v>7.45</v>
      </c>
      <c r="C25" s="1">
        <f>AVERAGE(B$10:B25)</f>
        <v>7.1499999999999995</v>
      </c>
      <c r="D25" s="2">
        <f>STDEV(B$10:B25)</f>
        <v>0.20269023985715473</v>
      </c>
      <c r="E25" s="1">
        <f t="shared" si="1"/>
        <v>7.041993928697858</v>
      </c>
      <c r="F25" s="1">
        <f t="shared" si="2"/>
        <v>7.258006071302141</v>
      </c>
      <c r="G25" s="3">
        <f t="shared" si="3"/>
        <v>0.015105744238061759</v>
      </c>
      <c r="I25" s="9"/>
    </row>
    <row r="26" spans="1:9" ht="12.75">
      <c r="A26">
        <f t="shared" si="0"/>
        <v>17</v>
      </c>
      <c r="B26" s="11">
        <v>7.05</v>
      </c>
      <c r="C26" s="1">
        <f>AVERAGE(B$10:B26)</f>
        <v>7.144117647058823</v>
      </c>
      <c r="D26" s="2">
        <f>STDEV(B$10:B26)</f>
        <v>0.1977469602652357</v>
      </c>
      <c r="E26" s="1">
        <f t="shared" si="1"/>
        <v>7.0424455648022795</v>
      </c>
      <c r="F26" s="1">
        <f t="shared" si="2"/>
        <v>7.245789729315367</v>
      </c>
      <c r="G26" s="3">
        <f t="shared" si="3"/>
        <v>0.014231580060611286</v>
      </c>
      <c r="I26" s="9"/>
    </row>
    <row r="27" spans="1:9" ht="12.75">
      <c r="A27">
        <f t="shared" si="0"/>
        <v>18</v>
      </c>
      <c r="B27" s="11">
        <v>7.025</v>
      </c>
      <c r="C27" s="1">
        <f>AVERAGE(B$10:B27)</f>
        <v>7.137499999999999</v>
      </c>
      <c r="D27" s="2">
        <f>STDEV(B$10:B27)</f>
        <v>0.19388633723067564</v>
      </c>
      <c r="E27" s="1">
        <f t="shared" si="1"/>
        <v>7.041082458173738</v>
      </c>
      <c r="F27" s="1">
        <f t="shared" si="2"/>
        <v>7.23391754182626</v>
      </c>
      <c r="G27" s="3">
        <f t="shared" si="3"/>
        <v>0.013508587296148645</v>
      </c>
      <c r="I27" s="9"/>
    </row>
    <row r="28" spans="1:9" ht="12.75">
      <c r="A28">
        <f t="shared" si="0"/>
        <v>19</v>
      </c>
      <c r="B28" s="11">
        <v>7.2</v>
      </c>
      <c r="C28" s="1">
        <f>AVERAGE(B$10:B28)</f>
        <v>7.14078947368421</v>
      </c>
      <c r="D28" s="2">
        <f>STDEV(B$10:B28)</f>
        <v>0.18896842150876753</v>
      </c>
      <c r="E28" s="1">
        <f t="shared" si="1"/>
        <v>7.049709539497894</v>
      </c>
      <c r="F28" s="1">
        <f t="shared" si="2"/>
        <v>7.2318694078705255</v>
      </c>
      <c r="G28" s="3">
        <f t="shared" si="3"/>
        <v>0.012754882989054694</v>
      </c>
      <c r="I28" s="9"/>
    </row>
    <row r="29" spans="1:9" ht="12.75">
      <c r="A29">
        <f t="shared" si="0"/>
        <v>20</v>
      </c>
      <c r="B29" s="11">
        <v>7.3</v>
      </c>
      <c r="C29" s="1">
        <f>AVERAGE(B$10:B29)</f>
        <v>7.14875</v>
      </c>
      <c r="D29" s="2">
        <f>STDEV(B$10:B29)</f>
        <v>0.18734203872515126</v>
      </c>
      <c r="E29" s="1">
        <f t="shared" si="1"/>
        <v>7.0610711997087385</v>
      </c>
      <c r="F29" s="1">
        <f t="shared" si="2"/>
        <v>7.236428800291261</v>
      </c>
      <c r="G29" s="3">
        <f t="shared" si="3"/>
        <v>0.012264913487149668</v>
      </c>
      <c r="I29" s="9"/>
    </row>
    <row r="30" ht="12.75">
      <c r="D30" s="2"/>
    </row>
  </sheetData>
  <printOptions gridLines="1"/>
  <pageMargins left="0.75" right="0.75" top="1" bottom="1" header="0.5" footer="0.5"/>
  <pageSetup horizontalDpi="300" verticalDpi="300" orientation="portrait" paperSize="9" r:id="rId2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Annette Musker</cp:lastModifiedBy>
  <dcterms:created xsi:type="dcterms:W3CDTF">2003-02-12T13:07:30Z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