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<sst xmlns="http://schemas.openxmlformats.org/spreadsheetml/2006/main" count="31" uniqueCount="23">
  <si>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Replication</t>
  </si>
  <si>
    <t>Difference</t>
  </si>
  <si>
    <t>SD</t>
  </si>
  <si>
    <t>n/a</t>
  </si>
  <si>
    <t>Significance level</t>
  </si>
  <si>
    <t xml:space="preserve">   Confidence interval</t>
  </si>
  <si>
    <t xml:space="preserve">Comparison of Two Scenarios </t>
  </si>
  <si>
    <t>Lower interval</t>
  </si>
  <si>
    <t>Upper interval</t>
  </si>
  <si>
    <t>Scenario 1 result</t>
  </si>
  <si>
    <t>Scenario 2 result</t>
  </si>
  <si>
    <t>2. Copy formula down columns if required</t>
  </si>
  <si>
    <t>Cum. mean difference</t>
  </si>
  <si>
    <t>1. Enter scenario results in column B and C</t>
  </si>
  <si>
    <t>Conclusion</t>
  </si>
  <si>
    <t>Scenario 1 SD</t>
  </si>
  <si>
    <t>Scenario 2 SD</t>
  </si>
  <si>
    <t>Variance of Scen 1 + Scen 2</t>
  </si>
  <si>
    <t>Variance of differences</t>
  </si>
  <si>
    <t>Result</t>
  </si>
  <si>
    <t>Common Random Number Check</t>
  </si>
  <si>
    <t>3. Result reported in column I</t>
  </si>
  <si>
    <t>4. Check that variance is reduced by use of common random numbers in columns K-O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</si>
</sst>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0000000000000000"/>
  </numFmts>
  <fonts count="2">
    <font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5" fontId="0" fillId="2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E1">
      <selection activeCell="H298" sqref="H298"/>
    </sheetView>
  </sheetViews>
  <sheetFormatPr defaultColWidth="9.140625" defaultRowHeight="12.75"/>
  <cols>
    <col min="1" max="1" width="12.00390625" style="2" customWidth="1"/>
    <col min="2" max="2" width="10.57421875" style="2" customWidth="1"/>
    <col min="3" max="4" width="11.140625" style="2" customWidth="1"/>
    <col min="5" max="5" width="11.421875" style="2" customWidth="1"/>
    <col min="6" max="6" width="10.140625" style="2" customWidth="1"/>
    <col min="7" max="7" width="11.421875" style="2" customWidth="1"/>
    <col min="8" max="8" width="11.140625" style="2" customWidth="1"/>
    <col min="9" max="9" width="12.00390625" style="2" customWidth="1"/>
    <col min="10" max="12" width="9.140625" style="2" customWidth="1"/>
    <col min="13" max="13" width="10.7109375" style="2" customWidth="1"/>
    <col min="14" max="14" width="11.00390625" style="2" customWidth="1"/>
    <col min="15" max="15" width="19.00390625" style="2" customWidth="1"/>
    <col min="16" max="16384" width="9.140625" style="2" customWidth="1"/>
  </cols>
  <sheetData>
    <row r="1" ht="18">
      <c r="A1" s="1" t="s">
        <v>6</v>
      </c>
    </row>
    <row r="2" ht="12.75" customHeight="1">
      <c r="A2" s="1"/>
    </row>
    <row r="3" ht="12.75" customHeight="1">
      <c r="A3" s="2" t="s">
        <v>13</v>
      </c>
    </row>
    <row r="4" ht="12.75" customHeight="1">
      <c r="A4" s="2" t="s">
        <v>11</v>
      </c>
    </row>
    <row r="5" ht="12.75" customHeight="1">
      <c r="A5" s="2" t="s">
        <v>21</v>
      </c>
    </row>
    <row r="6" ht="12.75" customHeight="1">
      <c r="A6" s="2" t="s">
        <v>22</v>
      </c>
    </row>
    <row r="7" spans="7:8" ht="25.5">
      <c r="G7" s="3" t="s">
        <v>4</v>
      </c>
      <c r="H7" s="4">
        <v>0.05</v>
      </c>
    </row>
    <row r="8" spans="7:15" ht="12.75">
      <c r="G8" s="5" t="s">
        <v>5</v>
      </c>
      <c r="H8" s="5"/>
      <c r="K8" s="5" t="s">
        <v>20</v>
      </c>
      <c r="L8" s="5"/>
      <c r="M8" s="5"/>
      <c r="N8" s="5"/>
      <c r="O8" s="5"/>
    </row>
    <row r="9" spans="1:15" ht="39" customHeight="1">
      <c r="A9" s="11" t="s">
        <v>0</v>
      </c>
      <c r="B9" s="11" t="s">
        <v>9</v>
      </c>
      <c r="C9" s="11" t="s">
        <v>10</v>
      </c>
      <c r="D9" s="11" t="s">
        <v>1</v>
      </c>
      <c r="E9" s="11" t="s">
        <v>12</v>
      </c>
      <c r="F9" s="11" t="s">
        <v>2</v>
      </c>
      <c r="G9" s="11" t="s">
        <v>7</v>
      </c>
      <c r="H9" s="11" t="s">
        <v>8</v>
      </c>
      <c r="I9" s="11" t="s">
        <v>14</v>
      </c>
      <c r="J9" s="3"/>
      <c r="K9" s="12" t="s">
        <v>15</v>
      </c>
      <c r="L9" s="12" t="s">
        <v>16</v>
      </c>
      <c r="M9" s="12" t="s">
        <v>17</v>
      </c>
      <c r="N9" s="12" t="s">
        <v>18</v>
      </c>
      <c r="O9" s="13" t="s">
        <v>19</v>
      </c>
    </row>
    <row r="10" spans="1:15" ht="12.75">
      <c r="A10" s="2">
        <v>1</v>
      </c>
      <c r="B10" s="6">
        <v>7.125</v>
      </c>
      <c r="C10" s="6">
        <v>6.345</v>
      </c>
      <c r="D10" s="7">
        <f aca="true" t="shared" si="0" ref="D10:D19">B10-C10</f>
        <v>0.7800000000000002</v>
      </c>
      <c r="E10" s="7">
        <f>D10</f>
        <v>0.7800000000000002</v>
      </c>
      <c r="F10" s="10" t="s">
        <v>3</v>
      </c>
      <c r="G10" s="10" t="s">
        <v>3</v>
      </c>
      <c r="H10" s="10" t="s">
        <v>3</v>
      </c>
      <c r="I10" s="10" t="s">
        <v>3</v>
      </c>
      <c r="K10" s="10" t="s">
        <v>3</v>
      </c>
      <c r="L10" s="10" t="s">
        <v>3</v>
      </c>
      <c r="M10" s="10" t="s">
        <v>3</v>
      </c>
      <c r="N10" s="10" t="s">
        <v>3</v>
      </c>
      <c r="O10" s="10" t="s">
        <v>3</v>
      </c>
    </row>
    <row r="11" spans="1:15" ht="12.75">
      <c r="A11" s="2">
        <v>2</v>
      </c>
      <c r="B11" s="6">
        <v>7.15</v>
      </c>
      <c r="C11" s="6">
        <v>6.48</v>
      </c>
      <c r="D11" s="7">
        <f t="shared" si="0"/>
        <v>0.6699999999999999</v>
      </c>
      <c r="E11" s="7">
        <f>AVERAGE($D$10:D11)</f>
        <v>0.7250000000000001</v>
      </c>
      <c r="F11" s="8">
        <f>STDEV($D$10:D11)</f>
        <v>0.07778174593052094</v>
      </c>
      <c r="G11" s="7">
        <f aca="true" t="shared" si="1" ref="G11:G19">E11-TINV($H$7,A11-1)*F11/SQRT(A11)</f>
        <v>0.026161733455949743</v>
      </c>
      <c r="H11" s="7">
        <f aca="true" t="shared" si="2" ref="H11:H19">E11+TINV($H$7,A11-1)*F11/SQRT(A11)</f>
        <v>1.4238382665440503</v>
      </c>
      <c r="I11" s="9" t="str">
        <f>IF(AND(G11&lt;0,H11&gt;0),"No difference",IF(AND(G11&lt;0,H11&lt;0),"S1&lt;S2","S1&gt;S2"))</f>
        <v>S1&gt;S2</v>
      </c>
      <c r="K11" s="8">
        <f>STDEV(B$10:B11)</f>
        <v>0.017677669529454678</v>
      </c>
      <c r="L11" s="8">
        <f>STDEV(C$10:C11)</f>
        <v>0.09545941546026109</v>
      </c>
      <c r="M11" s="8">
        <f>K11^2+L11^2</f>
        <v>0.009425000000007344</v>
      </c>
      <c r="N11" s="8">
        <f>F11^2</f>
        <v>0.006050000000000111</v>
      </c>
      <c r="O11" s="2" t="str">
        <f>IF(N11&lt;M11,"Variance reduced","Variance not reduced")</f>
        <v>Variance reduced</v>
      </c>
    </row>
    <row r="12" spans="1:15" ht="12.75">
      <c r="A12" s="2">
        <v>3</v>
      </c>
      <c r="B12" s="6">
        <v>6.7</v>
      </c>
      <c r="C12" s="6">
        <v>6.4575</v>
      </c>
      <c r="D12" s="7">
        <f t="shared" si="0"/>
        <v>0.2425000000000006</v>
      </c>
      <c r="E12" s="7">
        <f>AVERAGE($D$10:D12)</f>
        <v>0.5641666666666669</v>
      </c>
      <c r="F12" s="8">
        <f>STDEV($D$10:D12)</f>
        <v>0.2839490858117582</v>
      </c>
      <c r="G12" s="7">
        <f t="shared" si="1"/>
        <v>-0.14120245665776565</v>
      </c>
      <c r="H12" s="7">
        <f t="shared" si="2"/>
        <v>1.2695357899910995</v>
      </c>
      <c r="I12" s="9" t="str">
        <f aca="true" t="shared" si="3" ref="I12:I19">IF(AND(G12&lt;0,H12&gt;0),"No difference",IF(AND(G12&lt;0,H12&lt;0),"S1&lt;S2","S1&gt;S2"))</f>
        <v>No difference</v>
      </c>
      <c r="K12" s="8">
        <f>STDEV(B$10:B12)</f>
        <v>0.25289984842486124</v>
      </c>
      <c r="L12" s="8">
        <f>STDEV(C$10:C12)</f>
        <v>0.07232738070750563</v>
      </c>
      <c r="M12" s="8">
        <f aca="true" t="shared" si="4" ref="M12:M19">K12^2+L12^2</f>
        <v>0.06918958333332625</v>
      </c>
      <c r="N12" s="8">
        <f aca="true" t="shared" si="5" ref="N12:N19">F12^2</f>
        <v>0.08062708333333322</v>
      </c>
      <c r="O12" s="2" t="str">
        <f aca="true" t="shared" si="6" ref="O12:O19">IF(N12&lt;M12,"Variance reduced","Variance not reduced")</f>
        <v>Variance not reduced</v>
      </c>
    </row>
    <row r="13" spans="1:15" ht="12.75">
      <c r="A13" s="2">
        <v>4</v>
      </c>
      <c r="B13" s="6">
        <v>7</v>
      </c>
      <c r="C13" s="6">
        <v>6.3</v>
      </c>
      <c r="D13" s="7">
        <f t="shared" si="0"/>
        <v>0.7000000000000002</v>
      </c>
      <c r="E13" s="7">
        <f>AVERAGE($D$10:D13)</f>
        <v>0.5981250000000002</v>
      </c>
      <c r="F13" s="8">
        <f>STDEV($D$10:D13)</f>
        <v>0.2415865528128582</v>
      </c>
      <c r="G13" s="7">
        <f t="shared" si="1"/>
        <v>0.213706523171575</v>
      </c>
      <c r="H13" s="7">
        <f t="shared" si="2"/>
        <v>0.9825434768284255</v>
      </c>
      <c r="I13" s="9" t="str">
        <f t="shared" si="3"/>
        <v>S1&gt;S2</v>
      </c>
      <c r="K13" s="8">
        <f>STDEV(B$10:B13)</f>
        <v>0.2065338955232123</v>
      </c>
      <c r="L13" s="8">
        <f>STDEV(C$10:C13)</f>
        <v>0.086899726696912</v>
      </c>
      <c r="M13" s="8">
        <f t="shared" si="4"/>
        <v>0.05020781249999117</v>
      </c>
      <c r="N13" s="8">
        <f t="shared" si="5"/>
        <v>0.058364062499999925</v>
      </c>
      <c r="O13" s="2" t="str">
        <f t="shared" si="6"/>
        <v>Variance not reduced</v>
      </c>
    </row>
    <row r="14" spans="1:15" ht="12.75">
      <c r="A14" s="2">
        <v>5</v>
      </c>
      <c r="B14" s="6">
        <v>7.175</v>
      </c>
      <c r="C14" s="6">
        <v>6.525</v>
      </c>
      <c r="D14" s="7">
        <f t="shared" si="0"/>
        <v>0.6499999999999995</v>
      </c>
      <c r="E14" s="7">
        <f>AVERAGE($D$10:D14)</f>
        <v>0.6085</v>
      </c>
      <c r="F14" s="8">
        <f>STDEV($D$10:D14)</f>
        <v>0.21050237528351054</v>
      </c>
      <c r="G14" s="7">
        <f t="shared" si="1"/>
        <v>0.34712623770663226</v>
      </c>
      <c r="H14" s="7">
        <f t="shared" si="2"/>
        <v>0.8698737622933679</v>
      </c>
      <c r="I14" s="9" t="str">
        <f t="shared" si="3"/>
        <v>S1&gt;S2</v>
      </c>
      <c r="K14" s="8">
        <f>STDEV(B$10:B14)</f>
        <v>0.19637336886656684</v>
      </c>
      <c r="L14" s="8">
        <f>STDEV(C$10:C14)</f>
        <v>0.09492760399370748</v>
      </c>
      <c r="M14" s="8">
        <f t="shared" si="4"/>
        <v>0.04757374999999087</v>
      </c>
      <c r="N14" s="8">
        <f t="shared" si="5"/>
        <v>0.044311249999999906</v>
      </c>
      <c r="O14" s="2" t="str">
        <f t="shared" si="6"/>
        <v>Variance reduced</v>
      </c>
    </row>
    <row r="15" spans="1:15" ht="12.75">
      <c r="A15" s="2">
        <v>6</v>
      </c>
      <c r="B15" s="6">
        <v>7.05</v>
      </c>
      <c r="C15" s="6">
        <v>6.5025</v>
      </c>
      <c r="D15" s="7">
        <f t="shared" si="0"/>
        <v>0.5474999999999994</v>
      </c>
      <c r="E15" s="7">
        <f>AVERAGE($D$10:D15)</f>
        <v>0.5983333333333333</v>
      </c>
      <c r="F15" s="8">
        <f>STDEV($D$10:D15)</f>
        <v>0.18991884231604456</v>
      </c>
      <c r="G15" s="7">
        <f t="shared" si="1"/>
        <v>0.3990260571961341</v>
      </c>
      <c r="H15" s="7">
        <f t="shared" si="2"/>
        <v>0.7976406094705324</v>
      </c>
      <c r="I15" s="9" t="str">
        <f t="shared" si="3"/>
        <v>S1&gt;S2</v>
      </c>
      <c r="K15" s="8">
        <f>STDEV(B$10:B15)</f>
        <v>0.17583135859873897</v>
      </c>
      <c r="L15" s="8">
        <f>STDEV(C$10:C15)</f>
        <v>0.09111805529093592</v>
      </c>
      <c r="M15" s="8">
        <f t="shared" si="4"/>
        <v>0.03921916666668039</v>
      </c>
      <c r="N15" s="8">
        <f t="shared" si="5"/>
        <v>0.0360691666666666</v>
      </c>
      <c r="O15" s="2" t="str">
        <f t="shared" si="6"/>
        <v>Variance reduced</v>
      </c>
    </row>
    <row r="16" spans="1:15" ht="12.75">
      <c r="A16" s="2">
        <v>7</v>
      </c>
      <c r="B16" s="6">
        <v>7.225</v>
      </c>
      <c r="C16" s="6">
        <v>6.435</v>
      </c>
      <c r="D16" s="7">
        <f t="shared" si="0"/>
        <v>0.79</v>
      </c>
      <c r="E16" s="7">
        <f>AVERAGE($D$10:D16)</f>
        <v>0.6257142857142857</v>
      </c>
      <c r="F16" s="8">
        <f>STDEV($D$10:D16)</f>
        <v>0.1878979903083176</v>
      </c>
      <c r="G16" s="7">
        <f t="shared" si="1"/>
        <v>0.4519375011754675</v>
      </c>
      <c r="H16" s="7">
        <f t="shared" si="2"/>
        <v>0.7994910702531038</v>
      </c>
      <c r="I16" s="9" t="str">
        <f t="shared" si="3"/>
        <v>S1&gt;S2</v>
      </c>
      <c r="K16" s="8">
        <f>STDEV(B$10:B16)</f>
        <v>0.1761019726235791</v>
      </c>
      <c r="L16" s="8">
        <f>STDEV(C$10:C16)</f>
        <v>0.08317902379808093</v>
      </c>
      <c r="M16" s="8">
        <f t="shared" si="4"/>
        <v>0.037930654761917516</v>
      </c>
      <c r="N16" s="8">
        <f t="shared" si="5"/>
        <v>0.035305654761904615</v>
      </c>
      <c r="O16" s="2" t="str">
        <f t="shared" si="6"/>
        <v>Variance reduced</v>
      </c>
    </row>
    <row r="17" spans="1:15" ht="12.75">
      <c r="A17" s="2">
        <v>8</v>
      </c>
      <c r="B17" s="6">
        <v>7.1</v>
      </c>
      <c r="C17" s="6">
        <v>6.39</v>
      </c>
      <c r="D17" s="7">
        <f t="shared" si="0"/>
        <v>0.71</v>
      </c>
      <c r="E17" s="7">
        <f>AVERAGE($D$10:D17)</f>
        <v>0.63625</v>
      </c>
      <c r="F17" s="8">
        <f>STDEV($D$10:D17)</f>
        <v>0.17649362594722784</v>
      </c>
      <c r="G17" s="7">
        <f t="shared" si="1"/>
        <v>0.48869774173030067</v>
      </c>
      <c r="H17" s="7">
        <f t="shared" si="2"/>
        <v>0.7838022582696993</v>
      </c>
      <c r="I17" s="9" t="str">
        <f t="shared" si="3"/>
        <v>S1&gt;S2</v>
      </c>
      <c r="K17" s="8">
        <f>STDEV(B$10:B17)</f>
        <v>0.16362931757917434</v>
      </c>
      <c r="L17" s="8">
        <f>STDEV(C$10:C17)</f>
        <v>0.07863512028888135</v>
      </c>
      <c r="M17" s="8">
        <f t="shared" si="4"/>
        <v>0.03295803571427314</v>
      </c>
      <c r="N17" s="8">
        <f t="shared" si="5"/>
        <v>0.031149999999999976</v>
      </c>
      <c r="O17" s="2" t="str">
        <f t="shared" si="6"/>
        <v>Variance reduced</v>
      </c>
    </row>
    <row r="18" spans="1:15" ht="12.75">
      <c r="A18" s="2">
        <v>9</v>
      </c>
      <c r="B18" s="6">
        <v>7.25</v>
      </c>
      <c r="C18" s="6">
        <v>6.4125</v>
      </c>
      <c r="D18" s="7">
        <f t="shared" si="0"/>
        <v>0.8375000000000004</v>
      </c>
      <c r="E18" s="7">
        <f>AVERAGE($D$10:D18)</f>
        <v>0.6586111111111111</v>
      </c>
      <c r="F18" s="8">
        <f>STDEV($D$10:D18)</f>
        <v>0.17820332098788474</v>
      </c>
      <c r="G18" s="7">
        <f t="shared" si="1"/>
        <v>0.5216318241609925</v>
      </c>
      <c r="H18" s="7">
        <f t="shared" si="2"/>
        <v>0.7955903980612298</v>
      </c>
      <c r="I18" s="9" t="str">
        <f t="shared" si="3"/>
        <v>S1&gt;S2</v>
      </c>
      <c r="K18" s="8">
        <f>STDEV(B$10:B18)</f>
        <v>0.16493896177409378</v>
      </c>
      <c r="L18" s="8">
        <f>STDEV(C$10:C18)</f>
        <v>0.07377118339831266</v>
      </c>
      <c r="M18" s="8">
        <f t="shared" si="4"/>
        <v>0.03264704861110345</v>
      </c>
      <c r="N18" s="8">
        <f t="shared" si="5"/>
        <v>0.031756423611111084</v>
      </c>
      <c r="O18" s="2" t="str">
        <f t="shared" si="6"/>
        <v>Variance reduced</v>
      </c>
    </row>
    <row r="19" spans="1:15" ht="12.75">
      <c r="A19" s="2">
        <v>10</v>
      </c>
      <c r="B19" s="6">
        <v>7.2</v>
      </c>
      <c r="C19" s="6">
        <v>6.03</v>
      </c>
      <c r="D19" s="7">
        <f t="shared" si="0"/>
        <v>1.17</v>
      </c>
      <c r="E19" s="7">
        <f>AVERAGE($D$10:D19)</f>
        <v>0.70975</v>
      </c>
      <c r="F19" s="8">
        <f>STDEV($D$10:D19)</f>
        <v>0.23319475051267063</v>
      </c>
      <c r="G19" s="7">
        <f t="shared" si="1"/>
        <v>0.5429323976463779</v>
      </c>
      <c r="H19" s="7">
        <f t="shared" si="2"/>
        <v>0.8765676023536221</v>
      </c>
      <c r="I19" s="9" t="str">
        <f t="shared" si="3"/>
        <v>S1&gt;S2</v>
      </c>
      <c r="K19" s="8">
        <f>STDEV(B$10:B19)</f>
        <v>0.15962194920082912</v>
      </c>
      <c r="L19" s="8">
        <f>STDEV(C$10:C19)</f>
        <v>0.14365975428068226</v>
      </c>
      <c r="M19" s="8">
        <f t="shared" si="4"/>
        <v>0.046117291666658074</v>
      </c>
      <c r="N19" s="8">
        <f t="shared" si="5"/>
        <v>0.0543797916666667</v>
      </c>
      <c r="O19" s="2" t="str">
        <f t="shared" si="6"/>
        <v>Variance not reduced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Business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Robinson</dc:creator>
  <cp:keywords/>
  <dc:description/>
  <cp:lastModifiedBy>Annette Musker</cp:lastModifiedBy>
  <dcterms:created xsi:type="dcterms:W3CDTF">2003-03-19T13:36:45Z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